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INFORMACION CONTABLE\"/>
    </mc:Choice>
  </mc:AlternateContent>
  <bookViews>
    <workbookView xWindow="0" yWindow="0" windowWidth="28800" windowHeight="12330"/>
  </bookViews>
  <sheets>
    <sheet name="EAA" sheetId="1" r:id="rId1"/>
  </sheets>
  <externalReferences>
    <externalReference r:id="rId2"/>
  </externalReferences>
  <definedNames>
    <definedName name="_xlnm.Print_Area" localSheetId="0">EAA!$A$1:$I$44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K34" i="1" s="1"/>
  <c r="D33" i="1"/>
  <c r="G33" i="1" s="1"/>
  <c r="H33" i="1" s="1"/>
  <c r="H32" i="1"/>
  <c r="H31" i="1"/>
  <c r="H30" i="1"/>
  <c r="H29" i="1"/>
  <c r="H28" i="1"/>
  <c r="D27" i="1"/>
  <c r="G27" i="1" s="1"/>
  <c r="H27" i="1" s="1"/>
  <c r="D26" i="1"/>
  <c r="G26" i="1" s="1"/>
  <c r="H26" i="1" s="1"/>
  <c r="F24" i="1"/>
  <c r="F12" i="1" s="1"/>
  <c r="E24" i="1"/>
  <c r="D22" i="1"/>
  <c r="G22" i="1" s="1"/>
  <c r="D21" i="1"/>
  <c r="G21" i="1" s="1"/>
  <c r="D20" i="1"/>
  <c r="G20" i="1" s="1"/>
  <c r="D19" i="1"/>
  <c r="G19" i="1" s="1"/>
  <c r="K18" i="1"/>
  <c r="G18" i="1"/>
  <c r="H18" i="1" s="1"/>
  <c r="K17" i="1"/>
  <c r="H17" i="1"/>
  <c r="H16" i="1"/>
  <c r="G16" i="1"/>
  <c r="F14" i="1"/>
  <c r="E14" i="1"/>
  <c r="E12" i="1"/>
  <c r="D24" i="1" l="1"/>
  <c r="D14" i="1"/>
  <c r="K19" i="1"/>
  <c r="H19" i="1"/>
  <c r="K20" i="1"/>
  <c r="H20" i="1"/>
  <c r="H21" i="1"/>
  <c r="K21" i="1"/>
  <c r="K22" i="1"/>
  <c r="H22" i="1"/>
  <c r="G24" i="1"/>
  <c r="H24" i="1" s="1"/>
  <c r="H34" i="1"/>
  <c r="G14" i="1" l="1"/>
  <c r="H14" i="1" s="1"/>
  <c r="D12" i="1"/>
  <c r="G12" i="1" s="1"/>
  <c r="H12" i="1" s="1"/>
</calcChain>
</file>

<file path=xl/sharedStrings.xml><?xml version="1.0" encoding="utf-8"?>
<sst xmlns="http://schemas.openxmlformats.org/spreadsheetml/2006/main" count="35" uniqueCount="34">
  <si>
    <t>ESTADO ANALÍTICO DEL ACTIVO</t>
  </si>
  <si>
    <t>Al 30 de Septiembre del 2019</t>
  </si>
  <si>
    <t>(Pesos)</t>
  </si>
  <si>
    <t>Ente Público:</t>
  </si>
  <si>
    <t>INSTITUTO TECNOLÓGICO SUPERIOR DE PURÍSIMA DEL RINCÓN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</si>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</sst>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5">
    <xf numFmtId="0" fontId="0" fillId="0" borderId="0" xfId="0"/>
    <xf numFmtId="0" fontId="2" fillId="3" borderId="0" xfId="0" applyFont="1" applyFill="1" applyBorder="1" applyAlignment="1"/>
    <xf numFmtId="0" fontId="3" fillId="3" borderId="0" xfId="0" applyFont="1" applyFill="1"/>
    <xf numFmtId="0" fontId="3" fillId="3" borderId="0" xfId="0" applyFont="1" applyFill="1" applyBorder="1"/>
    <xf numFmtId="0" fontId="3" fillId="2" borderId="0" xfId="0" applyFont="1" applyFill="1" applyBorder="1"/>
    <xf numFmtId="0" fontId="2" fillId="2" borderId="0" xfId="0" applyFont="1" applyFill="1" applyBorder="1" applyAlignment="1"/>
    <xf numFmtId="0" fontId="2" fillId="3" borderId="0" xfId="3" applyNumberFormat="1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right"/>
    </xf>
    <xf numFmtId="0" fontId="2" fillId="3" borderId="0" xfId="0" applyNumberFormat="1" applyFont="1" applyFill="1" applyBorder="1" applyAlignment="1" applyProtection="1">
      <protection locked="0"/>
    </xf>
    <xf numFmtId="0" fontId="5" fillId="2" borderId="2" xfId="2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/>
    </xf>
    <xf numFmtId="3" fontId="6" fillId="3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3" fontId="6" fillId="3" borderId="0" xfId="1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3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top"/>
    </xf>
    <xf numFmtId="3" fontId="3" fillId="0" borderId="0" xfId="0" applyNumberFormat="1" applyFont="1" applyAlignment="1">
      <alignment horizontal="center" vertical="center"/>
    </xf>
    <xf numFmtId="165" fontId="8" fillId="3" borderId="0" xfId="0" applyNumberFormat="1" applyFont="1" applyFill="1"/>
    <xf numFmtId="3" fontId="4" fillId="3" borderId="0" xfId="1" applyNumberFormat="1" applyFont="1" applyFill="1" applyBorder="1" applyAlignment="1" applyProtection="1">
      <alignment horizontal="center" vertical="center"/>
      <protection locked="0"/>
    </xf>
    <xf numFmtId="3" fontId="4" fillId="3" borderId="0" xfId="1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3" fontId="3" fillId="3" borderId="0" xfId="1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3" fillId="3" borderId="0" xfId="0" applyFont="1" applyFill="1" applyAlignment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/>
    <xf numFmtId="0" fontId="2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3" borderId="7" xfId="3" applyNumberFormat="1" applyFont="1" applyFill="1" applyBorder="1" applyAlignment="1">
      <alignment horizontal="center" vertical="center"/>
    </xf>
    <xf numFmtId="0" fontId="2" fillId="3" borderId="0" xfId="3" applyNumberFormat="1" applyFont="1" applyFill="1" applyBorder="1" applyAlignment="1">
      <alignment horizontal="center" vertical="center"/>
    </xf>
    <xf numFmtId="0" fontId="2" fillId="3" borderId="8" xfId="3" applyNumberFormat="1" applyFont="1" applyFill="1" applyBorder="1" applyAlignment="1">
      <alignment horizontal="center" vertical="center"/>
    </xf>
    <xf numFmtId="0" fontId="2" fillId="3" borderId="7" xfId="3" applyNumberFormat="1" applyFont="1" applyFill="1" applyBorder="1" applyAlignment="1">
      <alignment horizontal="center" vertical="top"/>
    </xf>
    <xf numFmtId="0" fontId="2" fillId="3" borderId="0" xfId="3" applyNumberFormat="1" applyFont="1" applyFill="1" applyBorder="1" applyAlignment="1">
      <alignment horizontal="center" vertical="top"/>
    </xf>
    <xf numFmtId="0" fontId="2" fillId="3" borderId="8" xfId="3" applyNumberFormat="1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457199</xdr:colOff>
      <xdr:row>39</xdr:row>
      <xdr:rowOff>171449</xdr:rowOff>
    </xdr:from>
    <xdr:to>
      <xdr:col>2</xdr:col>
      <xdr:colOff>2562224</xdr:colOff>
      <xdr:row>42</xdr:row>
      <xdr:rowOff>161924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42924" y="7143749"/>
          <a:ext cx="2943225" cy="962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Dra.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5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1266820</xdr:colOff>
      <xdr:row>39</xdr:row>
      <xdr:rowOff>169062</xdr:rowOff>
    </xdr:from>
    <xdr:to>
      <xdr:col>7</xdr:col>
      <xdr:colOff>202524</xdr:colOff>
      <xdr:row>42</xdr:row>
      <xdr:rowOff>7136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458070" y="7141362"/>
          <a:ext cx="320290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C.P.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.perez/OneDrive%20-%20Instituto%20Tecnol&#243;gico%20Superior%20de%20Pur&#237;sima%20del%20Rinc&#243;n/ITESP/2019/Estados%20Financieros%202019/3ER%20TRIMESTRE/CONAC/Estados%20Fros%20y%20Pptales%20Sep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FF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 "/>
      <sheetName val="Rel Cta Banc"/>
      <sheetName val="Esq Bur"/>
      <sheetName val="Ayudas"/>
      <sheetName val="Gto Federalizado"/>
      <sheetName val="Informacion que dispongan "/>
      <sheetName val="Rel Cta Banc-25"/>
      <sheetName val="BMu"/>
      <sheetName val="BInmu"/>
    </sheetNames>
    <sheetDataSet>
      <sheetData sheetId="0"/>
      <sheetData sheetId="1">
        <row r="17">
          <cell r="D17">
            <v>47551.94</v>
          </cell>
        </row>
        <row r="18">
          <cell r="D18">
            <v>6977370.7000000002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9">
          <cell r="E29">
            <v>0</v>
          </cell>
        </row>
        <row r="30">
          <cell r="E30">
            <v>0</v>
          </cell>
        </row>
        <row r="36">
          <cell r="E36">
            <v>0</v>
          </cell>
        </row>
        <row r="37">
          <cell r="D3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GridLines="0" tabSelected="1" view="pageLayout" zoomScale="85" zoomScaleNormal="85" zoomScalePageLayoutView="85" workbookViewId="0">
      <selection activeCell="B16" sqref="B16:C16"/>
    </sheetView>
  </sheetViews>
  <sheetFormatPr baseColWidth="10" defaultRowHeight="12.75" x14ac:dyDescent="0.2"/>
  <cols>
    <col min="1" max="1" width="1.140625" style="2" customWidth="1"/>
    <col min="2" max="2" width="11.7109375" style="2" customWidth="1"/>
    <col min="3" max="3" width="54.42578125" style="2" customWidth="1"/>
    <col min="4" max="4" width="19.140625" style="42" customWidth="1"/>
    <col min="5" max="5" width="19.28515625" style="2" customWidth="1"/>
    <col min="6" max="6" width="19" style="2" customWidth="1"/>
    <col min="7" max="7" width="21.28515625" style="2" customWidth="1"/>
    <col min="8" max="8" width="18.7109375" style="2" customWidth="1"/>
    <col min="9" max="9" width="1.140625" style="2" customWidth="1"/>
    <col min="10" max="16384" width="11.42578125" style="2"/>
  </cols>
  <sheetData>
    <row r="1" spans="1:11" s="3" customFormat="1" ht="9" customHeight="1" x14ac:dyDescent="0.2">
      <c r="A1" s="71" t="s">
        <v>0</v>
      </c>
      <c r="B1" s="71"/>
      <c r="C1" s="71"/>
      <c r="D1" s="71"/>
      <c r="E1" s="71"/>
      <c r="F1" s="71"/>
      <c r="G1" s="71"/>
      <c r="H1" s="71"/>
      <c r="I1" s="1"/>
      <c r="J1" s="2"/>
      <c r="K1" s="2"/>
    </row>
    <row r="2" spans="1:11" s="3" customFormat="1" ht="14.1" customHeight="1" x14ac:dyDescent="0.2">
      <c r="A2" s="71"/>
      <c r="B2" s="71"/>
      <c r="C2" s="71"/>
      <c r="D2" s="71"/>
      <c r="E2" s="71"/>
      <c r="F2" s="71"/>
      <c r="G2" s="71"/>
      <c r="H2" s="71"/>
      <c r="I2" s="1"/>
      <c r="J2" s="1"/>
      <c r="K2" s="2"/>
    </row>
    <row r="3" spans="1:11" s="3" customFormat="1" ht="14.1" customHeight="1" x14ac:dyDescent="0.2">
      <c r="A3" s="72" t="s">
        <v>1</v>
      </c>
      <c r="B3" s="72"/>
      <c r="C3" s="72"/>
      <c r="D3" s="72"/>
      <c r="E3" s="72"/>
      <c r="F3" s="72"/>
      <c r="G3" s="72"/>
      <c r="H3" s="72"/>
      <c r="I3" s="1"/>
      <c r="J3" s="1"/>
      <c r="K3" s="2"/>
    </row>
    <row r="4" spans="1:11" s="3" customFormat="1" ht="14.1" customHeight="1" x14ac:dyDescent="0.2">
      <c r="A4" s="4"/>
      <c r="B4" s="5"/>
      <c r="C4" s="73" t="s">
        <v>2</v>
      </c>
      <c r="D4" s="73"/>
      <c r="E4" s="73"/>
      <c r="F4" s="73"/>
      <c r="G4" s="73"/>
      <c r="H4" s="5"/>
      <c r="I4" s="1"/>
      <c r="J4" s="1"/>
      <c r="K4" s="2"/>
    </row>
    <row r="5" spans="1:11" s="3" customFormat="1" ht="20.100000000000001" customHeight="1" x14ac:dyDescent="0.2">
      <c r="A5" s="6"/>
      <c r="B5" s="7"/>
      <c r="C5" s="7" t="s">
        <v>3</v>
      </c>
      <c r="D5" s="74" t="s">
        <v>4</v>
      </c>
      <c r="E5" s="74"/>
      <c r="F5" s="74"/>
      <c r="H5" s="8"/>
      <c r="I5" s="8"/>
    </row>
    <row r="6" spans="1:11" s="3" customFormat="1" ht="6.75" customHeight="1" x14ac:dyDescent="0.2">
      <c r="A6" s="65"/>
      <c r="B6" s="65"/>
      <c r="C6" s="65"/>
      <c r="D6" s="65"/>
      <c r="E6" s="65"/>
      <c r="F6" s="65"/>
      <c r="G6" s="65"/>
      <c r="H6" s="65"/>
      <c r="I6" s="65"/>
    </row>
    <row r="7" spans="1:11" s="3" customFormat="1" ht="3" customHeight="1" x14ac:dyDescent="0.2">
      <c r="A7" s="65"/>
      <c r="B7" s="65"/>
      <c r="C7" s="65"/>
      <c r="D7" s="65"/>
      <c r="E7" s="65"/>
      <c r="F7" s="65"/>
      <c r="G7" s="65"/>
      <c r="H7" s="65"/>
      <c r="I7" s="65"/>
    </row>
    <row r="8" spans="1:11" s="13" customFormat="1" ht="25.5" x14ac:dyDescent="0.2">
      <c r="A8" s="9"/>
      <c r="B8" s="62" t="s">
        <v>5</v>
      </c>
      <c r="C8" s="62"/>
      <c r="D8" s="10" t="s">
        <v>6</v>
      </c>
      <c r="E8" s="10" t="s">
        <v>7</v>
      </c>
      <c r="F8" s="11" t="s">
        <v>8</v>
      </c>
      <c r="G8" s="11" t="s">
        <v>9</v>
      </c>
      <c r="H8" s="11" t="s">
        <v>10</v>
      </c>
      <c r="I8" s="12"/>
    </row>
    <row r="9" spans="1:11" s="13" customFormat="1" x14ac:dyDescent="0.2">
      <c r="A9" s="14"/>
      <c r="B9" s="63"/>
      <c r="C9" s="63"/>
      <c r="D9" s="15">
        <v>1</v>
      </c>
      <c r="E9" s="15">
        <v>2</v>
      </c>
      <c r="F9" s="16">
        <v>3</v>
      </c>
      <c r="G9" s="16" t="s">
        <v>11</v>
      </c>
      <c r="H9" s="16" t="s">
        <v>12</v>
      </c>
      <c r="I9" s="17"/>
    </row>
    <row r="10" spans="1:11" s="3" customFormat="1" ht="3" customHeight="1" x14ac:dyDescent="0.2">
      <c r="A10" s="64"/>
      <c r="B10" s="65"/>
      <c r="C10" s="65"/>
      <c r="D10" s="65"/>
      <c r="E10" s="65"/>
      <c r="F10" s="65"/>
      <c r="G10" s="65"/>
      <c r="H10" s="65"/>
      <c r="I10" s="66"/>
    </row>
    <row r="11" spans="1:11" s="3" customFormat="1" ht="3" customHeight="1" x14ac:dyDescent="0.2">
      <c r="A11" s="67"/>
      <c r="B11" s="68"/>
      <c r="C11" s="68"/>
      <c r="D11" s="68"/>
      <c r="E11" s="68"/>
      <c r="F11" s="68"/>
      <c r="G11" s="68"/>
      <c r="H11" s="68"/>
      <c r="I11" s="69"/>
      <c r="J11" s="2"/>
      <c r="K11" s="2"/>
    </row>
    <row r="12" spans="1:11" s="3" customFormat="1" x14ac:dyDescent="0.2">
      <c r="A12" s="18"/>
      <c r="B12" s="70" t="s">
        <v>13</v>
      </c>
      <c r="C12" s="70"/>
      <c r="D12" s="19">
        <f>+D14+D24</f>
        <v>149179493.56</v>
      </c>
      <c r="E12" s="19">
        <f>+E14+E24</f>
        <v>186858969.59999999</v>
      </c>
      <c r="F12" s="19">
        <f>+F14+F24</f>
        <v>184796775.90000001</v>
      </c>
      <c r="G12" s="20">
        <f>D12+E12-F12</f>
        <v>151241687.25999996</v>
      </c>
      <c r="H12" s="20">
        <f>(G12-D12)</f>
        <v>2062193.6999999583</v>
      </c>
      <c r="I12" s="21"/>
      <c r="J12" s="2"/>
      <c r="K12" s="2"/>
    </row>
    <row r="13" spans="1:11" s="3" customFormat="1" ht="5.0999999999999996" customHeight="1" x14ac:dyDescent="0.2">
      <c r="A13" s="18"/>
      <c r="B13" s="22"/>
      <c r="C13" s="22"/>
      <c r="D13" s="19"/>
      <c r="E13" s="19"/>
      <c r="F13" s="19"/>
      <c r="G13" s="19"/>
      <c r="H13" s="19"/>
      <c r="I13" s="21"/>
      <c r="J13" s="2"/>
      <c r="K13" s="2"/>
    </row>
    <row r="14" spans="1:11" s="3" customFormat="1" x14ac:dyDescent="0.2">
      <c r="A14" s="23"/>
      <c r="B14" s="61" t="s">
        <v>14</v>
      </c>
      <c r="C14" s="61"/>
      <c r="D14" s="24">
        <f>SUM(D16:D22)</f>
        <v>55144795.170000002</v>
      </c>
      <c r="E14" s="24">
        <f>SUM(E16:E22)</f>
        <v>159938950.78999999</v>
      </c>
      <c r="F14" s="24">
        <f>SUM(F16:F22)</f>
        <v>184660786.81999999</v>
      </c>
      <c r="G14" s="20">
        <f>D14+E14-F14</f>
        <v>30422959.139999986</v>
      </c>
      <c r="H14" s="20">
        <f>+G14-D14</f>
        <v>-24721836.030000016</v>
      </c>
      <c r="I14" s="25"/>
      <c r="J14" s="2"/>
      <c r="K14" s="26"/>
    </row>
    <row r="15" spans="1:11" s="3" customFormat="1" ht="5.0999999999999996" customHeight="1" x14ac:dyDescent="0.2">
      <c r="A15" s="27"/>
      <c r="B15" s="28"/>
      <c r="C15" s="28"/>
      <c r="D15" s="29"/>
      <c r="E15" s="29"/>
      <c r="F15" s="29"/>
      <c r="G15" s="29"/>
      <c r="H15" s="29"/>
      <c r="I15" s="30"/>
      <c r="J15" s="2"/>
      <c r="K15" s="26"/>
    </row>
    <row r="16" spans="1:11" s="3" customFormat="1" ht="19.5" customHeight="1" x14ac:dyDescent="0.2">
      <c r="A16" s="27"/>
      <c r="B16" s="56" t="s">
        <v>15</v>
      </c>
      <c r="C16" s="56"/>
      <c r="D16" s="31">
        <v>31906821.18</v>
      </c>
      <c r="E16" s="31">
        <v>81078634.370000005</v>
      </c>
      <c r="F16" s="31">
        <v>89587419.049999997</v>
      </c>
      <c r="G16" s="31">
        <f t="shared" ref="G16:G18" si="0">D16+E16-F16</f>
        <v>23398036.500000015</v>
      </c>
      <c r="H16" s="31">
        <f>(G16-D16)</f>
        <v>-8508784.6799999848</v>
      </c>
      <c r="I16" s="30"/>
      <c r="J16" s="2"/>
      <c r="K16" s="32"/>
    </row>
    <row r="17" spans="1:14" s="3" customFormat="1" ht="19.5" customHeight="1" x14ac:dyDescent="0.2">
      <c r="A17" s="27"/>
      <c r="B17" s="56" t="s">
        <v>16</v>
      </c>
      <c r="C17" s="56"/>
      <c r="D17" s="31">
        <v>64123.1</v>
      </c>
      <c r="E17" s="31">
        <v>77039843.530000001</v>
      </c>
      <c r="F17" s="31">
        <v>77056414.689999998</v>
      </c>
      <c r="G17" s="31">
        <v>47551.94</v>
      </c>
      <c r="H17" s="31">
        <f>G17-D17</f>
        <v>-16571.159999999996</v>
      </c>
      <c r="I17" s="30"/>
      <c r="J17" s="2"/>
      <c r="K17" s="26" t="str">
        <f>IF(G17=[1]ESF!D17," ","Error")</f>
        <v xml:space="preserve"> </v>
      </c>
    </row>
    <row r="18" spans="1:14" s="3" customFormat="1" ht="19.5" customHeight="1" x14ac:dyDescent="0.2">
      <c r="A18" s="27"/>
      <c r="B18" s="56" t="s">
        <v>17</v>
      </c>
      <c r="C18" s="56"/>
      <c r="D18" s="31">
        <v>23173850.890000001</v>
      </c>
      <c r="E18" s="31">
        <v>1820472.89</v>
      </c>
      <c r="F18" s="31">
        <v>18016953.079999998</v>
      </c>
      <c r="G18" s="31">
        <f t="shared" si="0"/>
        <v>6977370.700000003</v>
      </c>
      <c r="H18" s="31">
        <f>G18-D18</f>
        <v>-16196480.189999998</v>
      </c>
      <c r="I18" s="30"/>
      <c r="J18" s="2"/>
      <c r="K18" s="26" t="str">
        <f>IF(G18=[1]ESF!D18," ","Error")</f>
        <v xml:space="preserve"> </v>
      </c>
    </row>
    <row r="19" spans="1:14" s="3" customFormat="1" ht="19.5" customHeight="1" x14ac:dyDescent="0.2">
      <c r="A19" s="27"/>
      <c r="B19" s="56" t="s">
        <v>18</v>
      </c>
      <c r="C19" s="56"/>
      <c r="D19" s="33">
        <f>+[1]ESF!E19</f>
        <v>0</v>
      </c>
      <c r="E19" s="33">
        <v>0</v>
      </c>
      <c r="F19" s="33">
        <v>0</v>
      </c>
      <c r="G19" s="34">
        <f>+D19+E19-F19</f>
        <v>0</v>
      </c>
      <c r="H19" s="34">
        <f>+G19-D19</f>
        <v>0</v>
      </c>
      <c r="I19" s="30"/>
      <c r="J19" s="2"/>
      <c r="K19" s="26" t="str">
        <f>IF(G19=[1]ESF!D19," ","Error")</f>
        <v xml:space="preserve"> </v>
      </c>
      <c r="N19" s="3" t="s">
        <v>19</v>
      </c>
    </row>
    <row r="20" spans="1:14" s="3" customFormat="1" ht="19.5" customHeight="1" x14ac:dyDescent="0.2">
      <c r="A20" s="27"/>
      <c r="B20" s="56" t="s">
        <v>20</v>
      </c>
      <c r="C20" s="56"/>
      <c r="D20" s="33">
        <f>+[1]ESF!E20</f>
        <v>0</v>
      </c>
      <c r="E20" s="33">
        <v>0</v>
      </c>
      <c r="F20" s="33">
        <v>0</v>
      </c>
      <c r="G20" s="34">
        <f>+D20+E20-F20</f>
        <v>0</v>
      </c>
      <c r="H20" s="34">
        <f>+G20-D20</f>
        <v>0</v>
      </c>
      <c r="I20" s="30"/>
      <c r="J20" s="2"/>
      <c r="K20" s="26" t="str">
        <f>IF(G20=[1]ESF!D20," ","Error")</f>
        <v xml:space="preserve"> </v>
      </c>
    </row>
    <row r="21" spans="1:14" s="3" customFormat="1" ht="19.5" customHeight="1" x14ac:dyDescent="0.2">
      <c r="A21" s="27"/>
      <c r="B21" s="56" t="s">
        <v>21</v>
      </c>
      <c r="C21" s="56"/>
      <c r="D21" s="33">
        <f>+[1]ESF!E21</f>
        <v>0</v>
      </c>
      <c r="E21" s="33">
        <v>0</v>
      </c>
      <c r="F21" s="33">
        <v>0</v>
      </c>
      <c r="G21" s="34">
        <f>+D21+E21-F21</f>
        <v>0</v>
      </c>
      <c r="H21" s="34">
        <f>+G21-D21</f>
        <v>0</v>
      </c>
      <c r="I21" s="30"/>
      <c r="J21" s="2"/>
      <c r="K21" s="26" t="str">
        <f>IF(G21=[1]ESF!D21," ","Error")</f>
        <v xml:space="preserve"> </v>
      </c>
      <c r="L21" s="3" t="s">
        <v>19</v>
      </c>
    </row>
    <row r="22" spans="1:14" ht="19.5" customHeight="1" x14ac:dyDescent="0.2">
      <c r="A22" s="27"/>
      <c r="B22" s="56" t="s">
        <v>22</v>
      </c>
      <c r="C22" s="56"/>
      <c r="D22" s="33">
        <f>+[1]ESF!E22</f>
        <v>0</v>
      </c>
      <c r="E22" s="33">
        <v>0</v>
      </c>
      <c r="F22" s="33">
        <v>0</v>
      </c>
      <c r="G22" s="34">
        <f>+D22+E22-F22</f>
        <v>0</v>
      </c>
      <c r="H22" s="34">
        <f>+G22-D22</f>
        <v>0</v>
      </c>
      <c r="I22" s="30"/>
      <c r="K22" s="26" t="str">
        <f>IF(G22=[1]ESF!D22," ","Error")</f>
        <v xml:space="preserve"> </v>
      </c>
    </row>
    <row r="23" spans="1:14" x14ac:dyDescent="0.2">
      <c r="A23" s="27"/>
      <c r="B23" s="35"/>
      <c r="C23" s="35"/>
      <c r="D23" s="36"/>
      <c r="E23" s="36"/>
      <c r="F23" s="36"/>
      <c r="G23" s="36"/>
      <c r="H23" s="36"/>
      <c r="I23" s="30"/>
      <c r="K23" s="26"/>
    </row>
    <row r="24" spans="1:14" x14ac:dyDescent="0.2">
      <c r="A24" s="23"/>
      <c r="B24" s="61" t="s">
        <v>23</v>
      </c>
      <c r="C24" s="61"/>
      <c r="D24" s="24">
        <f>+D26+D27+D28+D29+D30-D31+D32+D33+D34</f>
        <v>94034698.390000001</v>
      </c>
      <c r="E24" s="24">
        <f>SUM(E26:E34)</f>
        <v>26920018.810000002</v>
      </c>
      <c r="F24" s="24">
        <f>SUM(F26:F34)</f>
        <v>135989.07999999999</v>
      </c>
      <c r="G24" s="20">
        <f>D24+E24-F24</f>
        <v>120818728.12</v>
      </c>
      <c r="H24" s="20">
        <f>-(-G24+D24)</f>
        <v>26784029.730000004</v>
      </c>
      <c r="I24" s="25"/>
      <c r="K24" s="26"/>
    </row>
    <row r="25" spans="1:14" ht="5.0999999999999996" customHeight="1" x14ac:dyDescent="0.2">
      <c r="A25" s="27"/>
      <c r="B25" s="28"/>
      <c r="C25" s="35"/>
      <c r="D25" s="29"/>
      <c r="E25" s="29"/>
      <c r="F25" s="29"/>
      <c r="G25" s="29"/>
      <c r="H25" s="29"/>
      <c r="I25" s="30"/>
      <c r="K25" s="26"/>
    </row>
    <row r="26" spans="1:14" ht="19.5" customHeight="1" x14ac:dyDescent="0.2">
      <c r="A26" s="27"/>
      <c r="B26" s="56" t="s">
        <v>24</v>
      </c>
      <c r="C26" s="56"/>
      <c r="D26" s="33">
        <f>+[1]ESF!E29</f>
        <v>0</v>
      </c>
      <c r="E26" s="33">
        <v>0</v>
      </c>
      <c r="F26" s="33">
        <v>0</v>
      </c>
      <c r="G26" s="34">
        <f>+D26+E26-F26</f>
        <v>0</v>
      </c>
      <c r="H26" s="34">
        <f>+G26-D26</f>
        <v>0</v>
      </c>
      <c r="I26" s="30"/>
      <c r="K26" s="26"/>
    </row>
    <row r="27" spans="1:14" ht="19.5" customHeight="1" x14ac:dyDescent="0.2">
      <c r="A27" s="27"/>
      <c r="B27" s="56" t="s">
        <v>25</v>
      </c>
      <c r="C27" s="56"/>
      <c r="D27" s="33">
        <f>+[1]ESF!E30</f>
        <v>0</v>
      </c>
      <c r="E27" s="33">
        <v>0</v>
      </c>
      <c r="F27" s="33">
        <v>0</v>
      </c>
      <c r="G27" s="34">
        <f t="shared" ref="G27:G34" si="1">+D27+E27-F27</f>
        <v>0</v>
      </c>
      <c r="H27" s="34">
        <f t="shared" ref="H27:H34" si="2">+G27-D27</f>
        <v>0</v>
      </c>
      <c r="I27" s="30"/>
      <c r="K27" s="26"/>
    </row>
    <row r="28" spans="1:14" ht="19.5" customHeight="1" x14ac:dyDescent="0.2">
      <c r="A28" s="27"/>
      <c r="B28" s="56" t="s">
        <v>26</v>
      </c>
      <c r="C28" s="56"/>
      <c r="D28" s="31">
        <v>82657625.219999999</v>
      </c>
      <c r="E28" s="31">
        <v>25607519.280000001</v>
      </c>
      <c r="F28" s="31">
        <v>135989.07999999999</v>
      </c>
      <c r="G28" s="31">
        <v>108129155.42</v>
      </c>
      <c r="H28" s="34">
        <f>+G28-D28</f>
        <v>25471530.200000003</v>
      </c>
      <c r="I28" s="30"/>
      <c r="K28" s="26"/>
    </row>
    <row r="29" spans="1:14" ht="19.5" customHeight="1" x14ac:dyDescent="0.2">
      <c r="A29" s="27"/>
      <c r="B29" s="56" t="s">
        <v>27</v>
      </c>
      <c r="C29" s="56"/>
      <c r="D29" s="31">
        <v>14269997.57</v>
      </c>
      <c r="E29" s="31">
        <v>1312499.53</v>
      </c>
      <c r="F29" s="31">
        <v>0</v>
      </c>
      <c r="G29" s="31">
        <v>15582497.1</v>
      </c>
      <c r="H29" s="34">
        <f>+G29-D29</f>
        <v>1312499.5299999993</v>
      </c>
      <c r="I29" s="30"/>
      <c r="K29" s="26"/>
    </row>
    <row r="30" spans="1:14" ht="19.5" customHeight="1" x14ac:dyDescent="0.2">
      <c r="A30" s="27"/>
      <c r="B30" s="56" t="s">
        <v>28</v>
      </c>
      <c r="C30" s="56"/>
      <c r="D30" s="31">
        <v>0</v>
      </c>
      <c r="E30" s="33">
        <v>0</v>
      </c>
      <c r="F30" s="33">
        <v>0</v>
      </c>
      <c r="G30" s="34">
        <v>0</v>
      </c>
      <c r="H30" s="34">
        <f t="shared" si="2"/>
        <v>0</v>
      </c>
      <c r="I30" s="30"/>
      <c r="K30" s="26"/>
    </row>
    <row r="31" spans="1:14" ht="19.5" customHeight="1" x14ac:dyDescent="0.2">
      <c r="A31" s="27"/>
      <c r="B31" s="56" t="s">
        <v>29</v>
      </c>
      <c r="C31" s="56"/>
      <c r="D31" s="31">
        <v>2892924.44</v>
      </c>
      <c r="E31" s="33">
        <v>0</v>
      </c>
      <c r="F31" s="33">
        <v>0</v>
      </c>
      <c r="G31" s="31">
        <v>2892924.44</v>
      </c>
      <c r="H31" s="34">
        <f t="shared" si="2"/>
        <v>0</v>
      </c>
      <c r="I31" s="30"/>
      <c r="K31" s="26"/>
    </row>
    <row r="32" spans="1:14" ht="19.5" customHeight="1" x14ac:dyDescent="0.2">
      <c r="A32" s="27"/>
      <c r="B32" s="56" t="s">
        <v>30</v>
      </c>
      <c r="C32" s="56"/>
      <c r="D32" s="31">
        <v>0.04</v>
      </c>
      <c r="E32" s="33">
        <v>0</v>
      </c>
      <c r="F32" s="33">
        <v>0</v>
      </c>
      <c r="G32" s="31">
        <v>0.04</v>
      </c>
      <c r="H32" s="34">
        <f>-(G32-D32)</f>
        <v>0</v>
      </c>
      <c r="I32" s="30"/>
      <c r="K32" s="26"/>
    </row>
    <row r="33" spans="1:17" ht="19.5" customHeight="1" x14ac:dyDescent="0.2">
      <c r="A33" s="27"/>
      <c r="B33" s="56" t="s">
        <v>31</v>
      </c>
      <c r="C33" s="56"/>
      <c r="D33" s="33">
        <f>+[1]ESF!E36</f>
        <v>0</v>
      </c>
      <c r="E33" s="33">
        <v>0</v>
      </c>
      <c r="F33" s="33">
        <v>0</v>
      </c>
      <c r="G33" s="34">
        <f t="shared" si="1"/>
        <v>0</v>
      </c>
      <c r="H33" s="34">
        <f t="shared" si="2"/>
        <v>0</v>
      </c>
      <c r="I33" s="30"/>
      <c r="K33" s="26"/>
    </row>
    <row r="34" spans="1:17" ht="19.5" customHeight="1" x14ac:dyDescent="0.2">
      <c r="A34" s="27"/>
      <c r="B34" s="56" t="s">
        <v>32</v>
      </c>
      <c r="C34" s="56"/>
      <c r="D34" s="33">
        <v>0</v>
      </c>
      <c r="E34" s="33">
        <v>0</v>
      </c>
      <c r="F34" s="33">
        <v>0</v>
      </c>
      <c r="G34" s="34">
        <f t="shared" si="1"/>
        <v>0</v>
      </c>
      <c r="H34" s="34">
        <f t="shared" si="2"/>
        <v>0</v>
      </c>
      <c r="I34" s="30"/>
      <c r="K34" s="26" t="str">
        <f>IF(G34=[1]ESF!D37," ","error")</f>
        <v xml:space="preserve"> </v>
      </c>
    </row>
    <row r="35" spans="1:17" x14ac:dyDescent="0.2">
      <c r="A35" s="27"/>
      <c r="B35" s="35"/>
      <c r="C35" s="35"/>
      <c r="D35" s="37"/>
      <c r="E35" s="38"/>
      <c r="F35" s="38"/>
      <c r="G35" s="38"/>
      <c r="H35" s="38"/>
      <c r="I35" s="30"/>
      <c r="K35" s="26"/>
    </row>
    <row r="36" spans="1:17" ht="6" customHeight="1" x14ac:dyDescent="0.2">
      <c r="A36" s="57"/>
      <c r="B36" s="58"/>
      <c r="C36" s="58"/>
      <c r="D36" s="58"/>
      <c r="E36" s="58"/>
      <c r="F36" s="58"/>
      <c r="G36" s="58"/>
      <c r="H36" s="58"/>
      <c r="I36" s="59"/>
    </row>
    <row r="37" spans="1:17" ht="6" customHeight="1" x14ac:dyDescent="0.2">
      <c r="A37" s="39"/>
      <c r="B37" s="40"/>
      <c r="C37" s="41"/>
      <c r="E37" s="39"/>
      <c r="F37" s="39"/>
      <c r="G37" s="39"/>
      <c r="H37" s="39"/>
      <c r="I37" s="39"/>
    </row>
    <row r="38" spans="1:17" ht="15" customHeight="1" x14ac:dyDescent="0.2">
      <c r="A38" s="3"/>
      <c r="B38" s="60" t="s">
        <v>33</v>
      </c>
      <c r="C38" s="60"/>
      <c r="D38" s="60"/>
      <c r="E38" s="60"/>
      <c r="F38" s="60"/>
      <c r="G38" s="60"/>
      <c r="H38" s="60"/>
      <c r="I38" s="43"/>
      <c r="J38" s="43"/>
      <c r="K38" s="3"/>
      <c r="L38" s="3"/>
      <c r="M38" s="3"/>
      <c r="N38" s="3"/>
      <c r="O38" s="3"/>
      <c r="P38" s="3"/>
      <c r="Q38" s="3"/>
    </row>
    <row r="39" spans="1:17" ht="9.75" customHeight="1" x14ac:dyDescent="0.2">
      <c r="A39" s="3"/>
      <c r="B39" s="43"/>
      <c r="C39" s="44"/>
      <c r="D39" s="45"/>
      <c r="E39" s="45"/>
      <c r="F39" s="3"/>
      <c r="G39" s="46"/>
      <c r="H39" s="44"/>
      <c r="I39" s="45"/>
      <c r="J39" s="45"/>
      <c r="K39" s="3"/>
      <c r="L39" s="3"/>
      <c r="M39" s="3"/>
      <c r="N39" s="3"/>
      <c r="O39" s="3"/>
      <c r="P39" s="3"/>
      <c r="Q39" s="3"/>
    </row>
    <row r="40" spans="1:17" ht="50.1" customHeight="1" x14ac:dyDescent="0.2">
      <c r="A40" s="3"/>
      <c r="B40" s="52"/>
      <c r="C40" s="52"/>
      <c r="D40" s="45"/>
      <c r="E40" s="47"/>
      <c r="F40" s="47"/>
      <c r="G40" s="47"/>
      <c r="H40" s="47"/>
      <c r="I40" s="45"/>
      <c r="J40" s="45"/>
      <c r="K40" s="3"/>
      <c r="L40" s="3"/>
      <c r="M40" s="3"/>
      <c r="N40" s="3"/>
      <c r="O40" s="3"/>
      <c r="P40" s="3"/>
      <c r="Q40" s="3"/>
    </row>
    <row r="41" spans="1:17" ht="14.1" customHeight="1" x14ac:dyDescent="0.2">
      <c r="A41" s="3"/>
      <c r="B41" s="53"/>
      <c r="C41" s="53"/>
      <c r="D41" s="48"/>
      <c r="E41" s="53"/>
      <c r="F41" s="53"/>
      <c r="G41" s="54"/>
      <c r="H41" s="54"/>
      <c r="I41" s="49"/>
      <c r="J41" s="3"/>
      <c r="P41" s="3"/>
      <c r="Q41" s="3"/>
    </row>
    <row r="42" spans="1:17" ht="14.1" customHeight="1" x14ac:dyDescent="0.2">
      <c r="A42" s="3"/>
      <c r="B42" s="55"/>
      <c r="C42" s="55"/>
      <c r="D42" s="50"/>
      <c r="E42" s="55"/>
      <c r="F42" s="55"/>
      <c r="G42" s="54"/>
      <c r="H42" s="54"/>
      <c r="I42" s="49"/>
      <c r="J42" s="3"/>
      <c r="P42" s="3"/>
      <c r="Q42" s="3"/>
    </row>
    <row r="43" spans="1:17" x14ac:dyDescent="0.2">
      <c r="B43" s="3"/>
      <c r="C43" s="3"/>
      <c r="D43" s="51"/>
      <c r="E43" s="3"/>
      <c r="F43" s="3"/>
      <c r="G43" s="3"/>
      <c r="H43" s="3"/>
    </row>
    <row r="44" spans="1:17" x14ac:dyDescent="0.2">
      <c r="B44" s="3"/>
      <c r="C44" s="3"/>
      <c r="D44" s="51"/>
      <c r="E44" s="3"/>
      <c r="F44" s="3"/>
      <c r="G44" s="3"/>
    </row>
  </sheetData>
  <sheetProtection formatCells="0" selectLockedCells="1"/>
  <mergeCells count="37">
    <mergeCell ref="A7:I7"/>
    <mergeCell ref="A1:H2"/>
    <mergeCell ref="A3:H3"/>
    <mergeCell ref="C4:G4"/>
    <mergeCell ref="D5:F5"/>
    <mergeCell ref="A6:I6"/>
    <mergeCell ref="B22:C22"/>
    <mergeCell ref="B8:C9"/>
    <mergeCell ref="A10:I10"/>
    <mergeCell ref="A11:I11"/>
    <mergeCell ref="B12:C12"/>
    <mergeCell ref="B14:C14"/>
    <mergeCell ref="B16:C16"/>
    <mergeCell ref="B17:C17"/>
    <mergeCell ref="B18:C18"/>
    <mergeCell ref="B19:C19"/>
    <mergeCell ref="B20:C20"/>
    <mergeCell ref="B21:C21"/>
    <mergeCell ref="B38:H38"/>
    <mergeCell ref="B24:C24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36:I36"/>
    <mergeCell ref="B40:C40"/>
    <mergeCell ref="B41:C41"/>
    <mergeCell ref="E41:F41"/>
    <mergeCell ref="G41:H41"/>
    <mergeCell ref="B42:C42"/>
    <mergeCell ref="E42:F42"/>
    <mergeCell ref="G42:H42"/>
  </mergeCells>
  <printOptions verticalCentered="1"/>
  <pageMargins left="0.35" right="0" top="0.39" bottom="0.59055118110236227" header="0" footer="0"/>
  <pageSetup scale="51" orientation="landscape" horizontalDpi="4294967294" verticalDpi="4294967294" r:id="rId1"/>
  <headerFooter>
    <oddFooter>&amp;CPágina 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cp:lastPrinted>2019-10-15T14:23:08Z</cp:lastPrinted>
  <dcterms:created xsi:type="dcterms:W3CDTF">2019-10-15T13:26:30Z</dcterms:created>
  <dcterms:modified xsi:type="dcterms:W3CDTF">2019-10-15T14:23:30Z</dcterms:modified>
</cp:coreProperties>
</file>